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fon/Desktop/escritorio/EGA/EXCEL INTERMEDIO/"/>
    </mc:Choice>
  </mc:AlternateContent>
  <xr:revisionPtr revIDLastSave="0" documentId="8_{70B18AC6-58F1-2A49-932E-206589B174E6}" xr6:coauthVersionLast="47" xr6:coauthVersionMax="47" xr10:uidLastSave="{00000000-0000-0000-0000-000000000000}"/>
  <bookViews>
    <workbookView xWindow="0" yWindow="500" windowWidth="27120" windowHeight="14860" activeTab="2" xr2:uid="{FC801889-3FC5-4F7F-9C9C-F32693A63D5A}"/>
  </bookViews>
  <sheets>
    <sheet name="FECHAS" sheetId="8" r:id="rId1"/>
    <sheet name="HORAS" sheetId="7" r:id="rId2"/>
    <sheet name="Hoja2" sheetId="10" r:id="rId3"/>
  </sheets>
  <definedNames>
    <definedName name="beneficio">#REF!</definedName>
    <definedName name="BENEFICIO_GRAFICO">OFFSET(#REF!,#REF!,0,7,1)</definedName>
    <definedName name="BENEFICIOS_EN_GRAFICO">OFFSET(#REF!,#REF!,0,7,1)</definedName>
    <definedName name="BIBLIOTECA">#REF!</definedName>
    <definedName name="CAMA">#REF!</definedName>
    <definedName name="CAMPOSCLIENTES">#REF!</definedName>
    <definedName name="CAMPOSPRODUCTOS">OFFSET(#REF!,0,0,1,COUNTA(#REF!))</definedName>
    <definedName name="CIUDAD">#REF!</definedName>
    <definedName name="CODIGOPRODUCTO">#REF!</definedName>
    <definedName name="CÓMODA">#REF!</definedName>
    <definedName name="COSTE">#REF!</definedName>
    <definedName name="DATOSCLIENTE">#REF!</definedName>
    <definedName name="DATOSPRODUCTO">#REF!</definedName>
    <definedName name="FECHA">OFFSET(#REF!,#REF!,0,7,1)</definedName>
    <definedName name="FECHA_EN_GRAFICO">OFFSET(#REF!,#REF!,0,7,1)</definedName>
    <definedName name="LISTAMUEBLES">OFFSET(#REF!,0,0,COUNTA(#REF!),COUNTA(#REF!))</definedName>
    <definedName name="MECEDORA">#REF!</definedName>
    <definedName name="MESA">#REF!</definedName>
    <definedName name="minitabla">OFFSET(#REF!,0,0,COUNTA(#REF!),COUNTA(#REF!))</definedName>
    <definedName name="MiTabla">OFFSET(#REF!,0,0,COUNTA(#REF!)-1,COUNTA(#REF!))</definedName>
    <definedName name="MUEBLES">#REF!</definedName>
    <definedName name="NOMBRE">#REF!</definedName>
    <definedName name="NOMBRECLIENTE">#REF!</definedName>
    <definedName name="NOMBRECLIENTES">#REF!</definedName>
    <definedName name="NOMBREPRODUCTOS">OFFSET(#REF!,0,0,COUNTA(#REF!)-1,1)</definedName>
    <definedName name="PRECIO">#REF!</definedName>
    <definedName name="RANGO_DINAMICO">OFFSET(#REF!,0,0,COUNTA(#REF!),COUNTA(#REF!))</definedName>
    <definedName name="RANGOCLIENTES">OFFSET(#REF!,0,0,COUNTA(#REF!)-1,COUNTA(#REF!))</definedName>
    <definedName name="RANGOPRODUCTOS">OFFSET(#REF!,0,0,COUNTA(#REF!)-1,COUNTA(#REF!))</definedName>
    <definedName name="STOCK">#REF!</definedName>
    <definedName name="tabladatos">#REF!</definedName>
    <definedName name="VENTA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7" l="1"/>
  <c r="K10" i="7"/>
  <c r="M11" i="7"/>
  <c r="M12" i="7"/>
  <c r="M13" i="7"/>
  <c r="M14" i="7"/>
  <c r="M15" i="7"/>
  <c r="M16" i="7"/>
  <c r="L11" i="7"/>
  <c r="L12" i="7"/>
  <c r="L13" i="7"/>
  <c r="L14" i="7"/>
  <c r="L15" i="7"/>
  <c r="L16" i="7"/>
  <c r="K11" i="7"/>
  <c r="K12" i="7"/>
  <c r="K13" i="7"/>
  <c r="K14" i="7"/>
  <c r="K15" i="7"/>
  <c r="K16" i="7"/>
  <c r="J13" i="7"/>
  <c r="J11" i="7"/>
  <c r="J12" i="7"/>
  <c r="J14" i="7"/>
  <c r="J15" i="7"/>
  <c r="J16" i="7"/>
  <c r="J10" i="7"/>
  <c r="D11" i="10"/>
  <c r="I11" i="7"/>
  <c r="D12" i="10"/>
  <c r="H5" i="10"/>
  <c r="F5" i="10"/>
  <c r="M10" i="7" l="1"/>
  <c r="D9" i="10" l="1"/>
  <c r="D5" i="10"/>
  <c r="I10" i="7"/>
  <c r="I12" i="7"/>
  <c r="I13" i="7"/>
  <c r="I14" i="7"/>
  <c r="I15" i="7"/>
  <c r="I16" i="7"/>
  <c r="H11" i="7"/>
  <c r="H12" i="7"/>
  <c r="H13" i="7"/>
  <c r="H14" i="7"/>
  <c r="H15" i="7"/>
  <c r="H16" i="7"/>
  <c r="H10" i="7"/>
  <c r="G11" i="7"/>
  <c r="G12" i="7"/>
  <c r="G13" i="7"/>
  <c r="G14" i="7"/>
  <c r="G15" i="7"/>
  <c r="G16" i="7"/>
  <c r="G10" i="7"/>
  <c r="F11" i="7"/>
  <c r="F12" i="7"/>
  <c r="F13" i="7"/>
  <c r="F14" i="7"/>
  <c r="F15" i="7"/>
  <c r="F16" i="7"/>
  <c r="F10" i="7"/>
  <c r="C5" i="8" l="1"/>
  <c r="C6" i="8"/>
  <c r="C7" i="8"/>
  <c r="C8" i="8"/>
  <c r="C9" i="8"/>
  <c r="C10" i="8"/>
  <c r="C11" i="8"/>
  <c r="C12" i="8"/>
  <c r="C13" i="8"/>
  <c r="C16" i="8"/>
  <c r="D5" i="8"/>
  <c r="C26" i="7" l="1"/>
  <c r="C25" i="7"/>
  <c r="C24" i="7"/>
  <c r="C23" i="7"/>
  <c r="C22" i="7"/>
  <c r="C21" i="7"/>
  <c r="C20" i="7"/>
  <c r="B26" i="7"/>
  <c r="B25" i="7"/>
  <c r="B24" i="7"/>
  <c r="B23" i="7"/>
  <c r="B22" i="7"/>
  <c r="B21" i="7"/>
  <c r="B20" i="7"/>
  <c r="F20" i="7" l="1"/>
  <c r="D6" i="8" l="1"/>
  <c r="D7" i="8"/>
  <c r="D8" i="8"/>
  <c r="D9" i="8"/>
  <c r="D10" i="8"/>
  <c r="D11" i="8"/>
  <c r="D12" i="8"/>
  <c r="D13" i="8"/>
  <c r="G6" i="8"/>
  <c r="G7" i="8"/>
  <c r="F25" i="7" l="1"/>
  <c r="F23" i="7"/>
  <c r="F21" i="7"/>
  <c r="F17" i="7"/>
  <c r="F26" i="7"/>
  <c r="F24" i="7"/>
  <c r="F22" i="7"/>
  <c r="G17" i="7" l="1"/>
  <c r="H17" i="7"/>
  <c r="J17" i="7" l="1"/>
  <c r="K17" i="7"/>
  <c r="L17" i="7" l="1"/>
  <c r="M17" i="7" l="1"/>
</calcChain>
</file>

<file path=xl/sharedStrings.xml><?xml version="1.0" encoding="utf-8"?>
<sst xmlns="http://schemas.openxmlformats.org/spreadsheetml/2006/main" count="63" uniqueCount="62">
  <si>
    <t>FECHA</t>
  </si>
  <si>
    <t>HORA</t>
  </si>
  <si>
    <t>dd/mm/aa</t>
  </si>
  <si>
    <t>hh-mm</t>
  </si>
  <si>
    <t>ddd</t>
  </si>
  <si>
    <t>NUMERO (5 DECIMALES)</t>
  </si>
  <si>
    <t>dddd</t>
  </si>
  <si>
    <t>dddd dd mmmm aaaa hh:mm</t>
  </si>
  <si>
    <t>mm</t>
  </si>
  <si>
    <t>mmm</t>
  </si>
  <si>
    <t>mmmm</t>
  </si>
  <si>
    <t>1 = 24 horas</t>
  </si>
  <si>
    <t>aa</t>
  </si>
  <si>
    <t>0,5 = 12 horas</t>
  </si>
  <si>
    <t>aaaa</t>
  </si>
  <si>
    <t>0,25 = 6 horas</t>
  </si>
  <si>
    <t>dddd dd mmmm aaaa</t>
  </si>
  <si>
    <t>0,0416 = 1 hora</t>
  </si>
  <si>
    <t>numero sin decimales</t>
  </si>
  <si>
    <t>numero (5 decimales)</t>
  </si>
  <si>
    <t>PRECIO HORA</t>
  </si>
  <si>
    <t>HORA COMPLETA</t>
  </si>
  <si>
    <t>=C10-B10</t>
  </si>
  <si>
    <t>=REDONDEAR(F10;2)</t>
  </si>
  <si>
    <t>=REDOND.MULT(F10;"00:10")</t>
  </si>
  <si>
    <t>=MULTIPLO.SUPERIOR(F10;"00:10")</t>
  </si>
  <si>
    <t>=SI(
   HORA(I10)&lt;1;
   MULTIPLO.SUPERIOR(I10;"01:00");
   MULTIPLO.SUPERIOR(I10;"00:10")
)</t>
  </si>
  <si>
    <t>=HORA(J10)*$B$2+MINUTO(J10)/10*$B$3</t>
  </si>
  <si>
    <t>=K10-L10</t>
  </si>
  <si>
    <t>PRECIO FRACCIÓN</t>
  </si>
  <si>
    <t>10 MINUTOS</t>
  </si>
  <si>
    <t>DESCUENTO 10 A 15</t>
  </si>
  <si>
    <t>DESCUENTO 15 A 30</t>
  </si>
  <si>
    <t>DESCUENTO &gt; 30</t>
  </si>
  <si>
    <t>HORARIO</t>
  </si>
  <si>
    <t>DESDE</t>
  </si>
  <si>
    <t>HASTA</t>
  </si>
  <si>
    <t>RESTA</t>
  </si>
  <si>
    <t>REDONDEAR</t>
  </si>
  <si>
    <t>REDOND.MULT</t>
  </si>
  <si>
    <t>MULTIPLO.SUPERIOR.MAT</t>
  </si>
  <si>
    <t>FINAL</t>
  </si>
  <si>
    <t>IMPORTE</t>
  </si>
  <si>
    <t>DESCUENTO</t>
  </si>
  <si>
    <t>TOTAL</t>
  </si>
  <si>
    <t>TURNO 1</t>
  </si>
  <si>
    <t>TURNO 2</t>
  </si>
  <si>
    <t>TURNO 3</t>
  </si>
  <si>
    <t>TURNO 4</t>
  </si>
  <si>
    <t>TURNO 5</t>
  </si>
  <si>
    <t>TURNO 6</t>
  </si>
  <si>
    <t>TURNO 7</t>
  </si>
  <si>
    <t>VALORES CON FORMATO DECIMAL</t>
  </si>
  <si>
    <t>SI(
       K10&lt;31;
        $C$5;
        $C$6
     )
)</t>
  </si>
  <si>
    <t>FUNCION SI</t>
  </si>
  <si>
    <t>RUBIO</t>
  </si>
  <si>
    <t>BAJO</t>
  </si>
  <si>
    <t>O</t>
  </si>
  <si>
    <t>SI</t>
  </si>
  <si>
    <t>Y</t>
  </si>
  <si>
    <t>&lt;16</t>
  </si>
  <si>
    <t>&lt;31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</si>
</sst>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h:mm;@"/>
    <numFmt numFmtId="165" formatCode="ddd"/>
    <numFmt numFmtId="166" formatCode="dddd"/>
    <numFmt numFmtId="167" formatCode="mm"/>
    <numFmt numFmtId="168" formatCode="mmm"/>
    <numFmt numFmtId="169" formatCode="mmmm"/>
    <numFmt numFmtId="170" formatCode="yy"/>
    <numFmt numFmtId="171" formatCode="yyyy"/>
    <numFmt numFmtId="172" formatCode="0.00000"/>
    <numFmt numFmtId="173" formatCode="[hh]:mm"/>
    <numFmt numFmtId="174" formatCode="hh:mm&quot; h&quot;"/>
    <numFmt numFmtId="175" formatCode="dddd\ d\ mmmm\ yyyy\ hh:mm"/>
    <numFmt numFmtId="176" formatCode="[$-F800]dddd\,\ mmmm\ dd\,\ yyyy"/>
    <numFmt numFmtId="177" formatCode="dddd&quot; a &quot;dd&quot; de &quot;mmmm&quot; de &quot;yyyy"/>
    <numFmt numFmtId="178" formatCode="dd/mm/yyyy"/>
    <numFmt numFmtId="179" formatCode="[$-F400]h:mm:ss\ AM/PM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trike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07347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0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207347"/>
      </left>
      <right style="dotted">
        <color rgb="FF207347"/>
      </right>
      <top style="medium">
        <color rgb="FF207347"/>
      </top>
      <bottom/>
      <diagonal/>
    </border>
    <border>
      <left style="dotted">
        <color rgb="FF207347"/>
      </left>
      <right style="dotted">
        <color rgb="FF207347"/>
      </right>
      <top style="medium">
        <color rgb="FF207347"/>
      </top>
      <bottom/>
      <diagonal/>
    </border>
    <border>
      <left style="dotted">
        <color rgb="FF207347"/>
      </left>
      <right style="medium">
        <color rgb="FF207347"/>
      </right>
      <top style="medium">
        <color rgb="FF207347"/>
      </top>
      <bottom/>
      <diagonal/>
    </border>
    <border>
      <left style="medium">
        <color rgb="FF207347"/>
      </left>
      <right style="dotted">
        <color rgb="FF207347"/>
      </right>
      <top/>
      <bottom/>
      <diagonal/>
    </border>
    <border>
      <left style="dotted">
        <color rgb="FF207347"/>
      </left>
      <right style="dotted">
        <color rgb="FF207347"/>
      </right>
      <top/>
      <bottom/>
      <diagonal/>
    </border>
    <border>
      <left style="dotted">
        <color rgb="FF207347"/>
      </left>
      <right style="medium">
        <color rgb="FF207347"/>
      </right>
      <top/>
      <bottom/>
      <diagonal/>
    </border>
    <border>
      <left style="medium">
        <color rgb="FF207347"/>
      </left>
      <right style="dotted">
        <color rgb="FF207347"/>
      </right>
      <top/>
      <bottom style="medium">
        <color rgb="FF207347"/>
      </bottom>
      <diagonal/>
    </border>
    <border>
      <left style="dotted">
        <color rgb="FF207347"/>
      </left>
      <right style="dotted">
        <color rgb="FF207347"/>
      </right>
      <top/>
      <bottom style="medium">
        <color rgb="FF207347"/>
      </bottom>
      <diagonal/>
    </border>
    <border>
      <left style="dotted">
        <color rgb="FF207347"/>
      </left>
      <right style="medium">
        <color rgb="FF207347"/>
      </right>
      <top/>
      <bottom style="medium">
        <color rgb="FF207347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20" fontId="0" fillId="0" borderId="0" xfId="0" applyNumberFormat="1"/>
    <xf numFmtId="44" fontId="0" fillId="0" borderId="1" xfId="0" applyNumberFormat="1" applyBorder="1"/>
    <xf numFmtId="2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1" applyFont="1" applyFill="1" applyBorder="1"/>
    <xf numFmtId="44" fontId="0" fillId="0" borderId="1" xfId="1" applyFont="1" applyBorder="1"/>
    <xf numFmtId="176" fontId="0" fillId="0" borderId="0" xfId="0" applyNumberFormat="1"/>
    <xf numFmtId="2" fontId="0" fillId="0" borderId="1" xfId="0" applyNumberFormat="1" applyBorder="1" applyAlignment="1">
      <alignment horizontal="center"/>
    </xf>
    <xf numFmtId="44" fontId="0" fillId="0" borderId="0" xfId="1" applyFont="1" applyBorder="1"/>
    <xf numFmtId="0" fontId="3" fillId="2" borderId="3" xfId="0" applyFont="1" applyFill="1" applyBorder="1"/>
    <xf numFmtId="44" fontId="0" fillId="0" borderId="4" xfId="1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44" fontId="4" fillId="2" borderId="7" xfId="1" applyFont="1" applyFill="1" applyBorder="1" applyAlignment="1">
      <alignment horizontal="left" vertical="center"/>
    </xf>
    <xf numFmtId="0" fontId="3" fillId="2" borderId="8" xfId="0" applyFont="1" applyFill="1" applyBorder="1"/>
    <xf numFmtId="44" fontId="0" fillId="0" borderId="9" xfId="1" applyFont="1" applyFill="1" applyBorder="1"/>
    <xf numFmtId="44" fontId="4" fillId="2" borderId="10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73" fontId="3" fillId="2" borderId="2" xfId="0" applyNumberFormat="1" applyFont="1" applyFill="1" applyBorder="1" applyAlignment="1">
      <alignment horizontal="center"/>
    </xf>
    <xf numFmtId="44" fontId="3" fillId="2" borderId="2" xfId="0" applyNumberFormat="1" applyFont="1" applyFill="1" applyBorder="1"/>
    <xf numFmtId="44" fontId="3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8" fontId="0" fillId="0" borderId="14" xfId="0" applyNumberFormat="1" applyBorder="1" applyAlignment="1">
      <alignment horizontal="center"/>
    </xf>
    <xf numFmtId="169" fontId="0" fillId="0" borderId="14" xfId="0" applyNumberFormat="1" applyBorder="1" applyAlignment="1">
      <alignment horizontal="center"/>
    </xf>
    <xf numFmtId="170" fontId="0" fillId="0" borderId="14" xfId="0" applyNumberFormat="1" applyBorder="1" applyAlignment="1">
      <alignment horizontal="center"/>
    </xf>
    <xf numFmtId="171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177" fontId="0" fillId="0" borderId="16" xfId="0" applyNumberFormat="1" applyBorder="1" applyAlignment="1">
      <alignment horizontal="center"/>
    </xf>
    <xf numFmtId="0" fontId="4" fillId="2" borderId="11" xfId="0" applyFont="1" applyFill="1" applyBorder="1"/>
    <xf numFmtId="1" fontId="0" fillId="0" borderId="12" xfId="0" applyNumberFormat="1" applyBorder="1"/>
    <xf numFmtId="0" fontId="4" fillId="2" borderId="15" xfId="0" applyFont="1" applyFill="1" applyBorder="1"/>
    <xf numFmtId="2" fontId="0" fillId="0" borderId="16" xfId="0" applyNumberFormat="1" applyBorder="1"/>
    <xf numFmtId="0" fontId="4" fillId="2" borderId="17" xfId="0" applyFont="1" applyFill="1" applyBorder="1" applyAlignment="1">
      <alignment horizontal="center"/>
    </xf>
    <xf numFmtId="21" fontId="4" fillId="2" borderId="18" xfId="0" applyNumberFormat="1" applyFont="1" applyFill="1" applyBorder="1" applyAlignment="1">
      <alignment horizontal="center"/>
    </xf>
    <xf numFmtId="174" fontId="0" fillId="0" borderId="12" xfId="0" applyNumberFormat="1" applyBorder="1" applyAlignment="1">
      <alignment horizontal="center"/>
    </xf>
    <xf numFmtId="172" fontId="0" fillId="0" borderId="14" xfId="0" applyNumberFormat="1" applyBorder="1" applyAlignment="1">
      <alignment horizontal="center"/>
    </xf>
    <xf numFmtId="175" fontId="0" fillId="0" borderId="16" xfId="0" applyNumberForma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178" fontId="4" fillId="2" borderId="23" xfId="0" applyNumberFormat="1" applyFont="1" applyFill="1" applyBorder="1" applyAlignment="1">
      <alignment horizontal="center"/>
    </xf>
    <xf numFmtId="20" fontId="0" fillId="0" borderId="0" xfId="0" applyNumberFormat="1" applyAlignment="1">
      <alignment horizontal="center"/>
    </xf>
    <xf numFmtId="1" fontId="0" fillId="0" borderId="0" xfId="0" applyNumberFormat="1"/>
    <xf numFmtId="20" fontId="7" fillId="0" borderId="1" xfId="0" applyNumberFormat="1" applyFont="1" applyBorder="1" applyAlignment="1">
      <alignment horizontal="center"/>
    </xf>
    <xf numFmtId="179" fontId="0" fillId="0" borderId="0" xfId="0" applyNumberFormat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6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26" xfId="0" quotePrefix="1" applyBorder="1" applyAlignment="1">
      <alignment horizontal="left" vertical="top" wrapText="1"/>
    </xf>
    <xf numFmtId="0" fontId="0" fillId="0" borderId="29" xfId="0" quotePrefix="1" applyBorder="1" applyAlignment="1">
      <alignment horizontal="left" vertical="top" wrapText="1"/>
    </xf>
    <xf numFmtId="0" fontId="0" fillId="0" borderId="32" xfId="0" quotePrefix="1" applyBorder="1" applyAlignment="1">
      <alignment horizontal="left" vertical="top" wrapText="1"/>
    </xf>
    <xf numFmtId="0" fontId="0" fillId="0" borderId="24" xfId="0" quotePrefix="1" applyBorder="1" applyAlignment="1">
      <alignment horizontal="left" vertical="top" wrapText="1"/>
    </xf>
    <xf numFmtId="0" fontId="0" fillId="0" borderId="27" xfId="0" quotePrefix="1" applyBorder="1" applyAlignment="1">
      <alignment horizontal="left" vertical="top" wrapText="1"/>
    </xf>
    <xf numFmtId="0" fontId="0" fillId="0" borderId="30" xfId="0" quotePrefix="1" applyBorder="1" applyAlignment="1">
      <alignment horizontal="left" vertical="top" wrapText="1"/>
    </xf>
    <xf numFmtId="0" fontId="6" fillId="0" borderId="25" xfId="0" quotePrefix="1" applyFont="1" applyBorder="1" applyAlignment="1">
      <alignment horizontal="left" vertical="top" wrapText="1"/>
    </xf>
    <xf numFmtId="0" fontId="6" fillId="0" borderId="28" xfId="0" quotePrefix="1" applyFont="1" applyBorder="1" applyAlignment="1">
      <alignment horizontal="left" vertical="top" wrapText="1"/>
    </xf>
    <xf numFmtId="0" fontId="6" fillId="0" borderId="31" xfId="0" quotePrefix="1" applyFont="1" applyBorder="1" applyAlignment="1">
      <alignment horizontal="left" vertical="top" wrapText="1"/>
    </xf>
    <xf numFmtId="0" fontId="0" fillId="0" borderId="25" xfId="0" quotePrefix="1" applyBorder="1" applyAlignment="1">
      <alignment horizontal="left" vertical="top" wrapText="1"/>
    </xf>
    <xf numFmtId="0" fontId="0" fillId="0" borderId="28" xfId="0" quotePrefix="1" applyBorder="1" applyAlignment="1">
      <alignment horizontal="left" vertical="top" wrapText="1"/>
    </xf>
    <xf numFmtId="0" fontId="0" fillId="0" borderId="31" xfId="0" quotePrefix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0" fillId="0" borderId="25" xfId="0" quotePrefix="1" applyBorder="1" applyAlignment="1">
      <alignment horizontal="center" vertical="top" wrapText="1"/>
    </xf>
    <xf numFmtId="0" fontId="0" fillId="0" borderId="28" xfId="0" quotePrefix="1" applyBorder="1" applyAlignment="1">
      <alignment horizontal="center" vertical="top" wrapText="1"/>
    </xf>
    <xf numFmtId="0" fontId="0" fillId="0" borderId="31" xfId="0" quotePrefix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207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5</xdr:col>
      <xdr:colOff>596890</xdr:colOff>
      <xdr:row>0</xdr:row>
      <xdr:rowOff>747987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357831-C1CF-D340-A26B-79E395107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"/>
          <a:ext cx="6605578" cy="7321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7939</xdr:colOff>
      <xdr:row>0</xdr:row>
      <xdr:rowOff>47625</xdr:rowOff>
    </xdr:from>
    <xdr:to>
      <xdr:col>7</xdr:col>
      <xdr:colOff>327017</xdr:colOff>
      <xdr:row>0</xdr:row>
      <xdr:rowOff>779737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B83AAC-5F04-BF45-8680-8B239D807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9" y="47625"/>
          <a:ext cx="5835641" cy="732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829C-E650-4995-91F9-F767EB87C738}">
  <sheetPr codeName="Hoja8"/>
  <dimension ref="B1:H17"/>
  <sheetViews>
    <sheetView zoomScale="160" zoomScaleNormal="160" workbookViewId="0"/>
  </sheetViews>
  <sheetFormatPr baseColWidth="10" defaultColWidth="11.5" defaultRowHeight="15" x14ac:dyDescent="0.2"/>
  <cols>
    <col min="2" max="2" width="20.33203125" customWidth="1"/>
    <col min="3" max="3" width="31.6640625" bestFit="1" customWidth="1"/>
    <col min="5" max="5" width="4" customWidth="1"/>
    <col min="6" max="6" width="27.6640625" customWidth="1"/>
    <col min="7" max="7" width="27.33203125" customWidth="1"/>
  </cols>
  <sheetData>
    <row r="1" spans="2:7" ht="61.5" customHeight="1" x14ac:dyDescent="0.2"/>
    <row r="2" spans="2:7" ht="16" thickBot="1" x14ac:dyDescent="0.25">
      <c r="C2" s="7"/>
    </row>
    <row r="3" spans="2:7" ht="16" thickBot="1" x14ac:dyDescent="0.25">
      <c r="B3" s="50" t="s">
        <v>0</v>
      </c>
      <c r="C3" s="52">
        <v>44190</v>
      </c>
      <c r="F3" s="42" t="s">
        <v>1</v>
      </c>
      <c r="G3" s="43">
        <v>0.71875</v>
      </c>
    </row>
    <row r="4" spans="2:7" ht="14.25" customHeight="1" thickBot="1" x14ac:dyDescent="0.25"/>
    <row r="5" spans="2:7" x14ac:dyDescent="0.2">
      <c r="B5" s="26" t="s">
        <v>2</v>
      </c>
      <c r="C5" s="27">
        <f>$C$3</f>
        <v>44190</v>
      </c>
      <c r="D5" s="51">
        <f>$C$3</f>
        <v>44190</v>
      </c>
      <c r="F5" s="26" t="s">
        <v>3</v>
      </c>
      <c r="G5" s="44">
        <v>0.68055555555555547</v>
      </c>
    </row>
    <row r="6" spans="2:7" x14ac:dyDescent="0.2">
      <c r="B6" s="28" t="s">
        <v>4</v>
      </c>
      <c r="C6" s="29">
        <f t="shared" ref="C6:C13" si="0">$C$3</f>
        <v>44190</v>
      </c>
      <c r="D6" s="51">
        <f t="shared" ref="D6:D13" si="1">$C$3</f>
        <v>44190</v>
      </c>
      <c r="F6" s="28" t="s">
        <v>5</v>
      </c>
      <c r="G6" s="45">
        <f>G3</f>
        <v>0.71875</v>
      </c>
    </row>
    <row r="7" spans="2:7" ht="16" thickBot="1" x14ac:dyDescent="0.25">
      <c r="B7" s="28" t="s">
        <v>6</v>
      </c>
      <c r="C7" s="30">
        <f t="shared" si="0"/>
        <v>44190</v>
      </c>
      <c r="D7" s="51">
        <f t="shared" si="1"/>
        <v>44190</v>
      </c>
      <c r="F7" s="36" t="s">
        <v>7</v>
      </c>
      <c r="G7" s="46">
        <f>G3</f>
        <v>0.71875</v>
      </c>
    </row>
    <row r="8" spans="2:7" x14ac:dyDescent="0.2">
      <c r="B8" s="28" t="s">
        <v>8</v>
      </c>
      <c r="C8" s="31">
        <f t="shared" si="0"/>
        <v>44190</v>
      </c>
      <c r="D8" s="51">
        <f t="shared" si="1"/>
        <v>44190</v>
      </c>
    </row>
    <row r="9" spans="2:7" ht="16" thickBot="1" x14ac:dyDescent="0.25">
      <c r="B9" s="28" t="s">
        <v>9</v>
      </c>
      <c r="C9" s="32">
        <f t="shared" si="0"/>
        <v>44190</v>
      </c>
      <c r="D9" s="51">
        <f t="shared" si="1"/>
        <v>44190</v>
      </c>
    </row>
    <row r="10" spans="2:7" x14ac:dyDescent="0.2">
      <c r="B10" s="28" t="s">
        <v>10</v>
      </c>
      <c r="C10" s="33">
        <f t="shared" si="0"/>
        <v>44190</v>
      </c>
      <c r="D10" s="51">
        <f t="shared" si="1"/>
        <v>44190</v>
      </c>
      <c r="F10" s="47" t="s">
        <v>11</v>
      </c>
    </row>
    <row r="11" spans="2:7" x14ac:dyDescent="0.2">
      <c r="B11" s="28" t="s">
        <v>12</v>
      </c>
      <c r="C11" s="34">
        <f t="shared" si="0"/>
        <v>44190</v>
      </c>
      <c r="D11" s="51">
        <f t="shared" si="1"/>
        <v>44190</v>
      </c>
      <c r="F11" s="48" t="s">
        <v>13</v>
      </c>
    </row>
    <row r="12" spans="2:7" x14ac:dyDescent="0.2">
      <c r="B12" s="28" t="s">
        <v>14</v>
      </c>
      <c r="C12" s="35">
        <f t="shared" si="0"/>
        <v>44190</v>
      </c>
      <c r="D12" s="51">
        <f t="shared" si="1"/>
        <v>44190</v>
      </c>
      <c r="F12" s="48" t="s">
        <v>15</v>
      </c>
    </row>
    <row r="13" spans="2:7" ht="16" thickBot="1" x14ac:dyDescent="0.25">
      <c r="B13" s="36" t="s">
        <v>16</v>
      </c>
      <c r="C13" s="37">
        <f t="shared" si="0"/>
        <v>44190</v>
      </c>
      <c r="D13" s="51">
        <f t="shared" si="1"/>
        <v>44190</v>
      </c>
      <c r="F13" s="49" t="s">
        <v>17</v>
      </c>
    </row>
    <row r="14" spans="2:7" ht="16" thickBot="1" x14ac:dyDescent="0.25"/>
    <row r="15" spans="2:7" x14ac:dyDescent="0.2">
      <c r="B15" s="38" t="s">
        <v>18</v>
      </c>
      <c r="C15" s="39">
        <v>44190</v>
      </c>
    </row>
    <row r="16" spans="2:7" ht="16" thickBot="1" x14ac:dyDescent="0.25">
      <c r="B16" s="40" t="s">
        <v>19</v>
      </c>
      <c r="C16" s="41">
        <f>C3</f>
        <v>44190</v>
      </c>
      <c r="F16" s="54"/>
      <c r="G16" s="56">
        <v>44893.993055555555</v>
      </c>
    </row>
    <row r="17" spans="6:8" x14ac:dyDescent="0.2">
      <c r="F17" s="53"/>
      <c r="G17" s="56">
        <v>0.99305555555555547</v>
      </c>
      <c r="H17" s="1"/>
    </row>
  </sheetData>
  <pageMargins left="0.7" right="0.7" top="0.75" bottom="0.75" header="0.3" footer="0.3"/>
  <pageSetup paperSize="9" orientation="portrait" r:id="rId1"/>
  <ignoredErrors>
    <ignoredError xmlns:x16r3="http://schemas.microsoft.com/office/spreadsheetml/2018/08/main" sqref="G6" x16r3:misleadingForma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16632-A70C-4F87-92C9-4FB82F299E60}">
  <sheetPr codeName="Hoja7"/>
  <dimension ref="A1:M26"/>
  <sheetViews>
    <sheetView showGridLines="0" zoomScale="160" zoomScaleNormal="160" workbookViewId="0">
      <selection activeCell="L10" sqref="L10"/>
    </sheetView>
  </sheetViews>
  <sheetFormatPr baseColWidth="10" defaultColWidth="11.5" defaultRowHeight="15" x14ac:dyDescent="0.2"/>
  <cols>
    <col min="1" max="1" width="18.5" bestFit="1" customWidth="1"/>
    <col min="2" max="2" width="11.1640625" customWidth="1"/>
    <col min="3" max="3" width="16.33203125" bestFit="1" customWidth="1"/>
    <col min="4" max="5" width="3" bestFit="1" customWidth="1"/>
    <col min="6" max="6" width="6.5" customWidth="1"/>
    <col min="7" max="7" width="13.83203125" customWidth="1"/>
    <col min="8" max="8" width="15.5" customWidth="1"/>
    <col min="9" max="9" width="25" customWidth="1"/>
    <col min="10" max="10" width="15.5" customWidth="1"/>
    <col min="11" max="11" width="11.83203125" customWidth="1"/>
    <col min="12" max="12" width="11.83203125" bestFit="1" customWidth="1"/>
    <col min="13" max="13" width="10.83203125" customWidth="1"/>
  </cols>
  <sheetData>
    <row r="1" spans="1:13" ht="64.5" customHeight="1" thickBot="1" x14ac:dyDescent="0.25"/>
    <row r="2" spans="1:13" ht="14.25" customHeight="1" x14ac:dyDescent="0.2">
      <c r="A2" s="10" t="s">
        <v>20</v>
      </c>
      <c r="B2" s="11">
        <v>10</v>
      </c>
      <c r="C2" s="12" t="s">
        <v>21</v>
      </c>
      <c r="F2" s="64" t="s">
        <v>22</v>
      </c>
      <c r="G2" s="75" t="s">
        <v>23</v>
      </c>
      <c r="H2" s="75" t="s">
        <v>24</v>
      </c>
      <c r="I2" s="70" t="s">
        <v>25</v>
      </c>
      <c r="J2" s="67" t="s">
        <v>26</v>
      </c>
      <c r="K2" s="67" t="s">
        <v>27</v>
      </c>
      <c r="L2" s="67" t="s">
        <v>53</v>
      </c>
      <c r="M2" s="61" t="s">
        <v>28</v>
      </c>
    </row>
    <row r="3" spans="1:13" x14ac:dyDescent="0.2">
      <c r="A3" s="13" t="s">
        <v>29</v>
      </c>
      <c r="B3" s="9">
        <v>5</v>
      </c>
      <c r="C3" s="14" t="s">
        <v>30</v>
      </c>
      <c r="F3" s="65"/>
      <c r="G3" s="76"/>
      <c r="H3" s="76"/>
      <c r="I3" s="71"/>
      <c r="J3" s="68"/>
      <c r="K3" s="73"/>
      <c r="L3" s="73"/>
      <c r="M3" s="62"/>
    </row>
    <row r="4" spans="1:13" ht="15" customHeight="1" x14ac:dyDescent="0.2">
      <c r="A4" s="13" t="s">
        <v>31</v>
      </c>
      <c r="B4" s="9"/>
      <c r="C4" s="15">
        <v>3</v>
      </c>
      <c r="D4">
        <v>10</v>
      </c>
      <c r="E4">
        <v>15</v>
      </c>
      <c r="F4" s="65"/>
      <c r="G4" s="76"/>
      <c r="H4" s="76"/>
      <c r="I4" s="71"/>
      <c r="J4" s="68"/>
      <c r="K4" s="73"/>
      <c r="L4" s="73"/>
      <c r="M4" s="62"/>
    </row>
    <row r="5" spans="1:13" x14ac:dyDescent="0.2">
      <c r="A5" s="13" t="s">
        <v>32</v>
      </c>
      <c r="B5" s="5"/>
      <c r="C5" s="15">
        <v>4</v>
      </c>
      <c r="D5">
        <v>16</v>
      </c>
      <c r="E5">
        <v>30</v>
      </c>
      <c r="F5" s="65"/>
      <c r="G5" s="76"/>
      <c r="H5" s="76"/>
      <c r="I5" s="71"/>
      <c r="J5" s="68"/>
      <c r="K5" s="73"/>
      <c r="L5" s="73"/>
      <c r="M5" s="62"/>
    </row>
    <row r="6" spans="1:13" ht="16" thickBot="1" x14ac:dyDescent="0.25">
      <c r="A6" s="16" t="s">
        <v>33</v>
      </c>
      <c r="B6" s="17"/>
      <c r="C6" s="18">
        <v>5</v>
      </c>
      <c r="F6" s="65"/>
      <c r="G6" s="76"/>
      <c r="H6" s="76"/>
      <c r="I6" s="71"/>
      <c r="J6" s="68"/>
      <c r="K6" s="73"/>
      <c r="L6" s="73"/>
      <c r="M6" s="62"/>
    </row>
    <row r="7" spans="1:13" ht="16.5" customHeight="1" thickBot="1" x14ac:dyDescent="0.25">
      <c r="B7" s="5"/>
      <c r="F7" s="66"/>
      <c r="G7" s="77"/>
      <c r="H7" s="77"/>
      <c r="I7" s="72"/>
      <c r="J7" s="69"/>
      <c r="K7" s="74"/>
      <c r="L7" s="74"/>
      <c r="M7" s="63"/>
    </row>
    <row r="8" spans="1:13" x14ac:dyDescent="0.2">
      <c r="B8" s="60" t="s">
        <v>34</v>
      </c>
      <c r="C8" s="60"/>
    </row>
    <row r="9" spans="1:13" x14ac:dyDescent="0.2">
      <c r="B9" s="19" t="s">
        <v>35</v>
      </c>
      <c r="C9" s="19" t="s">
        <v>36</v>
      </c>
      <c r="F9" s="19" t="s">
        <v>37</v>
      </c>
      <c r="G9" s="25" t="s">
        <v>38</v>
      </c>
      <c r="H9" s="19" t="s">
        <v>39</v>
      </c>
      <c r="I9" s="19" t="s">
        <v>40</v>
      </c>
      <c r="J9" s="19" t="s">
        <v>41</v>
      </c>
      <c r="K9" s="19" t="s">
        <v>42</v>
      </c>
      <c r="L9" s="19" t="s">
        <v>43</v>
      </c>
      <c r="M9" s="19" t="s">
        <v>44</v>
      </c>
    </row>
    <row r="10" spans="1:13" x14ac:dyDescent="0.2">
      <c r="A10" s="19" t="s">
        <v>45</v>
      </c>
      <c r="B10" s="3">
        <v>0.375</v>
      </c>
      <c r="C10" s="3">
        <v>0.41666666666666669</v>
      </c>
      <c r="F10" s="3">
        <f>C10-B10</f>
        <v>4.1666666666666685E-2</v>
      </c>
      <c r="G10" s="55">
        <f>ROUND(F10,2)</f>
        <v>0.04</v>
      </c>
      <c r="H10" s="55">
        <f>MROUND(F10,"00:10")</f>
        <v>4.1666666666666664E-2</v>
      </c>
      <c r="I10" s="4">
        <f>CEILING(F10,"00:10")</f>
        <v>4.1666666666666664E-2</v>
      </c>
      <c r="J10" s="4">
        <f>IF(
    HOUR(F10)&lt;1,
    CEILING(F10,"01:00"),
    CEILING(F10,"00:10")
)</f>
        <v>4.1666666666666664E-2</v>
      </c>
      <c r="K10" s="2">
        <f>HOUR(J10)*$B$2+MINUTE(J10)/10*$B$3</f>
        <v>10</v>
      </c>
      <c r="L10" s="6">
        <f>IF(
    K10&lt;16,
    $C$4,
    IF(K10&lt;31,
        $C$5,
        $C$6
     )
)</f>
        <v>3</v>
      </c>
      <c r="M10" s="2">
        <f>K10-L10</f>
        <v>7</v>
      </c>
    </row>
    <row r="11" spans="1:13" x14ac:dyDescent="0.2">
      <c r="A11" s="19" t="s">
        <v>46</v>
      </c>
      <c r="B11" s="3">
        <v>0.4375</v>
      </c>
      <c r="C11" s="3">
        <v>0.50069444444444444</v>
      </c>
      <c r="F11" s="3">
        <f t="shared" ref="F11:F16" si="0">C11-B11</f>
        <v>6.3194444444444442E-2</v>
      </c>
      <c r="G11" s="55">
        <f t="shared" ref="G11:G16" si="1">ROUND(F11,2)</f>
        <v>0.06</v>
      </c>
      <c r="H11" s="55">
        <f t="shared" ref="H11:H16" si="2">MROUND(F11,"00:10")</f>
        <v>6.25E-2</v>
      </c>
      <c r="I11" s="4">
        <f>CEILING(F11,"00:10")</f>
        <v>6.9444444444444448E-2</v>
      </c>
      <c r="J11" s="4">
        <f t="shared" ref="J11:J16" si="3">IF(
    HOUR(F11)&lt;1,
    CEILING(F11,"01:00"),
    CEILING(F11,"00:10")
)</f>
        <v>6.9444444444444448E-2</v>
      </c>
      <c r="K11" s="2">
        <f>HOUR(J11)*$B$2+MINUTE(J11)/10*$B$3</f>
        <v>30</v>
      </c>
      <c r="L11" s="6">
        <f t="shared" ref="L11:L16" si="4">IF(
    K11&lt;16,
    $C$4,
    IF(K11&lt;31,
        $C$5,
        $C$6
     )
)</f>
        <v>4</v>
      </c>
      <c r="M11" s="2">
        <f t="shared" ref="M11:M16" si="5">K11-L11</f>
        <v>26</v>
      </c>
    </row>
    <row r="12" spans="1:13" x14ac:dyDescent="0.2">
      <c r="A12" s="19" t="s">
        <v>47</v>
      </c>
      <c r="B12" s="3">
        <v>0.51041666666666663</v>
      </c>
      <c r="C12" s="3">
        <v>0.59166666666666667</v>
      </c>
      <c r="F12" s="3">
        <f t="shared" si="0"/>
        <v>8.1250000000000044E-2</v>
      </c>
      <c r="G12" s="55">
        <f t="shared" si="1"/>
        <v>0.08</v>
      </c>
      <c r="H12" s="55">
        <f t="shared" si="2"/>
        <v>8.3333333333333329E-2</v>
      </c>
      <c r="I12" s="4">
        <f t="shared" ref="I12:I16" si="6">CEILING(F12,"00:10")</f>
        <v>8.3333333333333329E-2</v>
      </c>
      <c r="J12" s="4">
        <f t="shared" si="3"/>
        <v>8.3333333333333329E-2</v>
      </c>
      <c r="K12" s="2">
        <f t="shared" ref="K12:K16" si="7">HOUR(J12)*$B$2+MINUTE(J12)/10*$B$3</f>
        <v>20</v>
      </c>
      <c r="L12" s="6">
        <f t="shared" si="4"/>
        <v>4</v>
      </c>
      <c r="M12" s="2">
        <f t="shared" si="5"/>
        <v>16</v>
      </c>
    </row>
    <row r="13" spans="1:13" x14ac:dyDescent="0.2">
      <c r="A13" s="19" t="s">
        <v>48</v>
      </c>
      <c r="B13" s="3">
        <v>0.625</v>
      </c>
      <c r="C13" s="3">
        <v>0.66527777777777775</v>
      </c>
      <c r="F13" s="3">
        <f t="shared" si="0"/>
        <v>4.0277777777777746E-2</v>
      </c>
      <c r="G13" s="55">
        <f t="shared" si="1"/>
        <v>0.04</v>
      </c>
      <c r="H13" s="55">
        <f t="shared" si="2"/>
        <v>4.1666666666666664E-2</v>
      </c>
      <c r="I13" s="4">
        <f t="shared" si="6"/>
        <v>4.1666666666666664E-2</v>
      </c>
      <c r="J13" s="4">
        <f>IF(
    HOUR(F13)&lt;1,
    CEILING(F13,"01:00"),
    CEILING(F13,"00:10")
)</f>
        <v>4.1666666666666664E-2</v>
      </c>
      <c r="K13" s="2">
        <f t="shared" si="7"/>
        <v>10</v>
      </c>
      <c r="L13" s="6">
        <f t="shared" si="4"/>
        <v>3</v>
      </c>
      <c r="M13" s="2">
        <f t="shared" si="5"/>
        <v>7</v>
      </c>
    </row>
    <row r="14" spans="1:13" x14ac:dyDescent="0.2">
      <c r="A14" s="19" t="s">
        <v>49</v>
      </c>
      <c r="B14" s="3">
        <v>0.72222222222222221</v>
      </c>
      <c r="C14" s="3">
        <v>0.73819444444444438</v>
      </c>
      <c r="F14" s="3">
        <f t="shared" si="0"/>
        <v>1.5972222222222165E-2</v>
      </c>
      <c r="G14" s="55">
        <f t="shared" si="1"/>
        <v>0.02</v>
      </c>
      <c r="H14" s="55">
        <f t="shared" si="2"/>
        <v>1.3888888888888888E-2</v>
      </c>
      <c r="I14" s="4">
        <f t="shared" si="6"/>
        <v>2.0833333333333332E-2</v>
      </c>
      <c r="J14" s="4">
        <f t="shared" si="3"/>
        <v>4.1666666666666664E-2</v>
      </c>
      <c r="K14" s="2">
        <f t="shared" si="7"/>
        <v>10</v>
      </c>
      <c r="L14" s="6">
        <f t="shared" si="4"/>
        <v>3</v>
      </c>
      <c r="M14" s="2">
        <f t="shared" si="5"/>
        <v>7</v>
      </c>
    </row>
    <row r="15" spans="1:13" x14ac:dyDescent="0.2">
      <c r="A15" s="19" t="s">
        <v>50</v>
      </c>
      <c r="B15" s="3">
        <v>0.80555555555555547</v>
      </c>
      <c r="C15" s="3">
        <v>0.86944444444444446</v>
      </c>
      <c r="F15" s="3">
        <f t="shared" si="0"/>
        <v>6.3888888888888995E-2</v>
      </c>
      <c r="G15" s="55">
        <f t="shared" si="1"/>
        <v>0.06</v>
      </c>
      <c r="H15" s="55">
        <f t="shared" si="2"/>
        <v>6.25E-2</v>
      </c>
      <c r="I15" s="4">
        <f t="shared" si="6"/>
        <v>6.9444444444444448E-2</v>
      </c>
      <c r="J15" s="4">
        <f t="shared" si="3"/>
        <v>6.9444444444444448E-2</v>
      </c>
      <c r="K15" s="2">
        <f t="shared" si="7"/>
        <v>30</v>
      </c>
      <c r="L15" s="6">
        <f t="shared" si="4"/>
        <v>4</v>
      </c>
      <c r="M15" s="2">
        <f t="shared" si="5"/>
        <v>26</v>
      </c>
    </row>
    <row r="16" spans="1:13" x14ac:dyDescent="0.2">
      <c r="A16" s="19" t="s">
        <v>51</v>
      </c>
      <c r="B16" s="3">
        <v>0.88541666666666663</v>
      </c>
      <c r="C16" s="3">
        <v>0.92847222222222225</v>
      </c>
      <c r="F16" s="3">
        <f t="shared" si="0"/>
        <v>4.3055555555555625E-2</v>
      </c>
      <c r="G16" s="55">
        <f t="shared" si="1"/>
        <v>0.04</v>
      </c>
      <c r="H16" s="55">
        <f t="shared" si="2"/>
        <v>4.1666666666666664E-2</v>
      </c>
      <c r="I16" s="4">
        <f t="shared" si="6"/>
        <v>4.8611111111111105E-2</v>
      </c>
      <c r="J16" s="4">
        <f t="shared" si="3"/>
        <v>4.8611111111111105E-2</v>
      </c>
      <c r="K16" s="2">
        <f t="shared" si="7"/>
        <v>15</v>
      </c>
      <c r="L16" s="6">
        <f t="shared" si="4"/>
        <v>3</v>
      </c>
      <c r="M16" s="2">
        <f t="shared" si="5"/>
        <v>12</v>
      </c>
    </row>
    <row r="17" spans="2:13" x14ac:dyDescent="0.2">
      <c r="F17" s="20">
        <f>SUM(F10:F16)</f>
        <v>0.3493055555555557</v>
      </c>
      <c r="G17" s="20">
        <f t="shared" ref="G17" si="8">ROUND(F17,2)</f>
        <v>0.35</v>
      </c>
      <c r="H17" s="20">
        <f t="shared" ref="H17" si="9">MROUND(F17,"00:10")</f>
        <v>0.34722222222222221</v>
      </c>
      <c r="I17" s="21" t="s">
        <v>44</v>
      </c>
      <c r="J17" s="22">
        <f>SUM(J10:J16)</f>
        <v>0.39583333333333331</v>
      </c>
      <c r="K17" s="23">
        <f>SUM(K10:K16)</f>
        <v>125</v>
      </c>
      <c r="L17" s="24">
        <f>SUM(L10:L16)</f>
        <v>24</v>
      </c>
      <c r="M17" s="24">
        <f>SUM(M10:M16)</f>
        <v>101</v>
      </c>
    </row>
    <row r="18" spans="2:13" x14ac:dyDescent="0.2">
      <c r="J18" s="1"/>
    </row>
    <row r="19" spans="2:13" x14ac:dyDescent="0.2">
      <c r="B19" s="60" t="s">
        <v>52</v>
      </c>
      <c r="C19" s="60"/>
      <c r="D19" s="60"/>
      <c r="E19" s="60"/>
      <c r="F19" s="60"/>
      <c r="H19" t="s">
        <v>60</v>
      </c>
      <c r="I19" s="59">
        <v>3</v>
      </c>
    </row>
    <row r="20" spans="2:13" x14ac:dyDescent="0.2">
      <c r="B20" s="8">
        <f>$B$10</f>
        <v>0.375</v>
      </c>
      <c r="C20" s="8">
        <f>$C$10</f>
        <v>0.41666666666666669</v>
      </c>
      <c r="F20" s="8">
        <f>$F$10</f>
        <v>4.1666666666666685E-2</v>
      </c>
      <c r="H20" t="s">
        <v>61</v>
      </c>
      <c r="I20" s="59">
        <v>4</v>
      </c>
    </row>
    <row r="21" spans="2:13" x14ac:dyDescent="0.2">
      <c r="B21" s="8">
        <f>$B$11</f>
        <v>0.4375</v>
      </c>
      <c r="C21" s="8">
        <f>$C$11</f>
        <v>0.50069444444444444</v>
      </c>
      <c r="F21" s="8">
        <f>$F$11</f>
        <v>6.3194444444444442E-2</v>
      </c>
      <c r="I21" s="59">
        <v>5</v>
      </c>
    </row>
    <row r="22" spans="2:13" x14ac:dyDescent="0.2">
      <c r="B22" s="8">
        <f>$B$12</f>
        <v>0.51041666666666663</v>
      </c>
      <c r="C22" s="8">
        <f>$C$12</f>
        <v>0.59166666666666667</v>
      </c>
      <c r="F22" s="8">
        <f>$F$12</f>
        <v>8.1250000000000044E-2</v>
      </c>
    </row>
    <row r="23" spans="2:13" x14ac:dyDescent="0.2">
      <c r="B23" s="8">
        <f>$B$13</f>
        <v>0.625</v>
      </c>
      <c r="C23" s="8">
        <f>$C$13</f>
        <v>0.66527777777777775</v>
      </c>
      <c r="F23" s="8">
        <f>$F$13</f>
        <v>4.0277777777777746E-2</v>
      </c>
    </row>
    <row r="24" spans="2:13" x14ac:dyDescent="0.2">
      <c r="B24" s="8">
        <f>$B$14</f>
        <v>0.72222222222222221</v>
      </c>
      <c r="C24" s="8">
        <f>$C$14</f>
        <v>0.73819444444444438</v>
      </c>
      <c r="F24" s="8">
        <f>$F$14</f>
        <v>1.5972222222222165E-2</v>
      </c>
    </row>
    <row r="25" spans="2:13" x14ac:dyDescent="0.2">
      <c r="B25" s="8">
        <f>$B$15</f>
        <v>0.80555555555555547</v>
      </c>
      <c r="C25" s="8">
        <f>$C$15</f>
        <v>0.86944444444444446</v>
      </c>
      <c r="F25" s="8">
        <f>$F$15</f>
        <v>6.3888888888888995E-2</v>
      </c>
    </row>
    <row r="26" spans="2:13" x14ac:dyDescent="0.2">
      <c r="B26" s="8">
        <f>$B$16</f>
        <v>0.88541666666666663</v>
      </c>
      <c r="C26" s="8">
        <f>$C$16</f>
        <v>0.92847222222222225</v>
      </c>
      <c r="F26" s="8">
        <f>$F$16</f>
        <v>4.3055555555555625E-2</v>
      </c>
    </row>
  </sheetData>
  <mergeCells count="10">
    <mergeCell ref="B8:C8"/>
    <mergeCell ref="B19:F19"/>
    <mergeCell ref="M2:M7"/>
    <mergeCell ref="F2:F7"/>
    <mergeCell ref="J2:J7"/>
    <mergeCell ref="I2:I7"/>
    <mergeCell ref="K2:K7"/>
    <mergeCell ref="L2:L7"/>
    <mergeCell ref="G2:G7"/>
    <mergeCell ref="H2:H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AB07-141B-459E-8F71-26C316DCF192}">
  <dimension ref="A1:H12"/>
  <sheetViews>
    <sheetView tabSelected="1" zoomScale="200" zoomScaleNormal="200" workbookViewId="0">
      <selection activeCell="D5" sqref="D5"/>
    </sheetView>
  </sheetViews>
  <sheetFormatPr baseColWidth="10" defaultRowHeight="15" x14ac:dyDescent="0.2"/>
  <cols>
    <col min="1" max="1" width="16" bestFit="1" customWidth="1"/>
    <col min="5" max="5" width="3.83203125" customWidth="1"/>
    <col min="6" max="6" width="11.83203125" bestFit="1" customWidth="1"/>
    <col min="7" max="7" width="4" customWidth="1"/>
    <col min="8" max="9" width="11.83203125" bestFit="1" customWidth="1"/>
  </cols>
  <sheetData>
    <row r="1" spans="1:8" ht="21" x14ac:dyDescent="0.25">
      <c r="A1" s="57" t="s">
        <v>54</v>
      </c>
    </row>
    <row r="3" spans="1:8" x14ac:dyDescent="0.2">
      <c r="F3" s="1"/>
    </row>
    <row r="4" spans="1:8" ht="21" x14ac:dyDescent="0.25">
      <c r="D4" s="58" t="s">
        <v>58</v>
      </c>
      <c r="F4" s="58" t="s">
        <v>57</v>
      </c>
      <c r="H4" s="58" t="s">
        <v>59</v>
      </c>
    </row>
    <row r="5" spans="1:8" x14ac:dyDescent="0.2">
      <c r="B5" t="s">
        <v>55</v>
      </c>
      <c r="D5" t="str">
        <f>IF(
     B5="RUBIO",
     IF(
        B6="ALTO",
        "ME GUSTA",
        "NO ME GUSTA"
      ),
     "NO ME GUSTA"
)</f>
        <v>NO ME GUSTA</v>
      </c>
      <c r="F5" t="b">
        <f>OR(B5="RUBIO",B6="ALTO")</f>
        <v>1</v>
      </c>
      <c r="H5" t="b">
        <f>AND(B5="RUBIO",B6="ALTO")</f>
        <v>0</v>
      </c>
    </row>
    <row r="6" spans="1:8" x14ac:dyDescent="0.2">
      <c r="B6" t="s">
        <v>56</v>
      </c>
    </row>
    <row r="9" spans="1:8" x14ac:dyDescent="0.2">
      <c r="D9" t="str">
        <f>IF(
   B6="ALTO",
   "ME GUSTA",
   "NO ME GUSTA"
)</f>
        <v>NO ME GUSTA</v>
      </c>
    </row>
    <row r="11" spans="1:8" x14ac:dyDescent="0.2">
      <c r="B11" s="1">
        <v>3.4722222222222224E-2</v>
      </c>
      <c r="D11" s="56">
        <f>IF(
    HOUR(B11)&lt;1,
    CEILING(B11,"01:00"),
    CEILING(B11,"00:10")
)</f>
        <v>4.1666666666666664E-2</v>
      </c>
    </row>
    <row r="12" spans="1:8" x14ac:dyDescent="0.2">
      <c r="D12">
        <f>MINUTE(B11)</f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81155EFA9DC548AE3BDB31A4D9BDFD" ma:contentTypeVersion="13" ma:contentTypeDescription="Crear nuevo documento." ma:contentTypeScope="" ma:versionID="bcc8a44ea7de8be4aab375ed22c7f51b">
  <xsd:schema xmlns:xsd="http://www.w3.org/2001/XMLSchema" xmlns:xs="http://www.w3.org/2001/XMLSchema" xmlns:p="http://schemas.microsoft.com/office/2006/metadata/properties" xmlns:ns3="a20f85d8-b8eb-4ede-b414-575e408afc35" xmlns:ns4="159bafb8-3c8f-4601-8237-fdb1e01c5d69" targetNamespace="http://schemas.microsoft.com/office/2006/metadata/properties" ma:root="true" ma:fieldsID="2e6c05d432f4ac51ec46d99b3b315058" ns3:_="" ns4:_="">
    <xsd:import namespace="a20f85d8-b8eb-4ede-b414-575e408afc35"/>
    <xsd:import namespace="159bafb8-3c8f-4601-8237-fdb1e01c5d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f85d8-b8eb-4ede-b414-575e408afc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bafb8-3c8f-4601-8237-fdb1e01c5d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D4C53A-D8C9-4D87-B959-152DE56A92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8349B93-F599-4708-8B31-3CBC9FE648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0f85d8-b8eb-4ede-b414-575e408afc35"/>
    <ds:schemaRef ds:uri="159bafb8-3c8f-4601-8237-fdb1e01c5d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63FA0D-37E5-4CCA-884C-A912683E15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FECHAS</vt:lpstr>
      <vt:lpstr>HORAS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Alfonso Pérez</cp:lastModifiedBy>
  <cp:revision/>
  <dcterms:created xsi:type="dcterms:W3CDTF">2021-05-19T07:05:25Z</dcterms:created>
  <dcterms:modified xsi:type="dcterms:W3CDTF">2024-12-10T08:14:05Z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0x0101005F81155EFA9DC548AE3BDB31A4D9BDFD</vt:lpwstr>
  </property>
</Properties>
</file>